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miuk\Desktop\"/>
    </mc:Choice>
  </mc:AlternateContent>
  <xr:revisionPtr revIDLastSave="0" documentId="13_ncr:1_{C08AF735-04D6-45CC-9E7F-BE21B96F0C51}" xr6:coauthVersionLast="46" xr6:coauthVersionMax="46" xr10:uidLastSave="{00000000-0000-0000-0000-000000000000}"/>
  <bookViews>
    <workbookView xWindow="-120" yWindow="-120" windowWidth="29040" windowHeight="15840" xr2:uid="{F7193ED2-7ED3-42DB-863D-E0500F80E83F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6" i="1" l="1"/>
  <c r="I75" i="1"/>
  <c r="I49" i="1"/>
  <c r="N22" i="1"/>
  <c r="I22" i="1"/>
  <c r="K22" i="1" s="1"/>
  <c r="H22" i="1"/>
  <c r="N21" i="1"/>
  <c r="K21" i="1"/>
  <c r="J21" i="1"/>
  <c r="I21" i="1"/>
  <c r="H21" i="1"/>
  <c r="N20" i="1"/>
  <c r="K20" i="1"/>
  <c r="I20" i="1"/>
  <c r="J20" i="1" s="1"/>
  <c r="H20" i="1"/>
  <c r="N19" i="1"/>
  <c r="I19" i="1"/>
  <c r="K19" i="1" s="1"/>
  <c r="H19" i="1"/>
  <c r="N18" i="1"/>
  <c r="L18" i="1"/>
  <c r="M18" i="1" s="1"/>
  <c r="K18" i="1"/>
  <c r="I18" i="1"/>
  <c r="J18" i="1" s="1"/>
  <c r="H18" i="1"/>
  <c r="I17" i="1"/>
  <c r="N17" i="1" s="1"/>
  <c r="H17" i="1"/>
  <c r="J17" i="1" l="1"/>
  <c r="K17" i="1"/>
  <c r="L17" i="1"/>
  <c r="M17" i="1" s="1"/>
  <c r="J22" i="1"/>
  <c r="J19" i="1"/>
</calcChain>
</file>

<file path=xl/sharedStrings.xml><?xml version="1.0" encoding="utf-8"?>
<sst xmlns="http://schemas.openxmlformats.org/spreadsheetml/2006/main" count="38" uniqueCount="35">
  <si>
    <t>TITAN</t>
  </si>
  <si>
    <t>заказать</t>
  </si>
  <si>
    <t>Наименование</t>
  </si>
  <si>
    <t>Артикул</t>
  </si>
  <si>
    <t>Кол-во сил.мех.</t>
  </si>
  <si>
    <t>Подъемник TITAN на две двери S (5-7 kg)</t>
  </si>
  <si>
    <t>комплект</t>
  </si>
  <si>
    <t>Подъемник TITAN на две двери A (7-9,5 kg)</t>
  </si>
  <si>
    <t>Подъемник TITAN на две двери B (9-12 kg)</t>
  </si>
  <si>
    <t>Подъемник TITAN на две двери C (12-16 kg)</t>
  </si>
  <si>
    <t>Напротив ячейки с материалом Вашего фасада введите его высоту (от 600 до 800 мм) и ширину</t>
  </si>
  <si>
    <t>Материал фасада</t>
  </si>
  <si>
    <t>Толщина</t>
  </si>
  <si>
    <t>Высота</t>
  </si>
  <si>
    <t>Ширина</t>
  </si>
  <si>
    <t>Вес ручки, гр</t>
  </si>
  <si>
    <t>внимание к высоте</t>
  </si>
  <si>
    <t>Вес, фасада кг</t>
  </si>
  <si>
    <t>Нагрузка</t>
  </si>
  <si>
    <t>Необходимый тип TITAN</t>
  </si>
  <si>
    <t>Фасады ДСП</t>
  </si>
  <si>
    <t>Фасады МДФ</t>
  </si>
  <si>
    <t>Фасады массив (ольха)</t>
  </si>
  <si>
    <t>Фасады ДСП12  с наклеенным СТЕКЛОМ (4 мм)</t>
  </si>
  <si>
    <t>Фасады ДСП (16 мм) с наклеенным СТЕКЛОМ (4 мм)</t>
  </si>
  <si>
    <t>Фасады ДСП(18 мм) с FENIX NTM (1,2 мм)</t>
  </si>
  <si>
    <t>ВНИМАНИЕ! При расчете веса ящика получаются ориентировочные значения!</t>
  </si>
  <si>
    <t>Бренд:</t>
  </si>
  <si>
    <t>AKS PLUS</t>
  </si>
  <si>
    <t>Описание:</t>
  </si>
  <si>
    <t>Материал: сталь+пластик. Покрытие: никель+хром. Бесшумное и плавное закрытие, благодаря встроенному доводчику. Фиксация в любом положении. Полный доступ к содержимому ящика.</t>
  </si>
  <si>
    <t>Установочные размеры:</t>
  </si>
  <si>
    <t>Введите высоту корпуса (мм):</t>
  </si>
  <si>
    <t>min 600 - max 800</t>
  </si>
  <si>
    <t>Наложение фасада на боковину корпуса (мм):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</si>
</sst>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48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sz val="1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4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1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35383B"/>
      <name val="Arial"/>
      <family val="2"/>
      <charset val="204"/>
    </font>
    <font>
      <sz val="10"/>
      <color rgb="FF35383B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sz val="8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b/>
      <sz val="8"/>
      <name val="Arial"/>
      <family val="2"/>
      <charset val="204"/>
    </font>
    <font>
      <i/>
      <sz val="16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u/>
      <sz val="14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sz val="14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F720B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5" fillId="0" borderId="0"/>
  </cellStyleXfs>
  <cellXfs count="132">
    <xf numFmtId="0" fontId="0" fillId="0" borderId="0" xfId="0"/>
    <xf numFmtId="0" fontId="3" fillId="3" borderId="1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/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2" fillId="4" borderId="1" xfId="2" applyFill="1" applyBorder="1" applyAlignment="1">
      <alignment horizontal="center" vertical="center" wrapText="1"/>
    </xf>
    <xf numFmtId="0" fontId="2" fillId="4" borderId="2" xfId="2" applyFill="1" applyBorder="1" applyAlignment="1">
      <alignment horizontal="center" vertical="center" wrapText="1"/>
    </xf>
    <xf numFmtId="0" fontId="4" fillId="4" borderId="2" xfId="0" applyFont="1" applyFill="1" applyBorder="1" applyAlignment="1">
      <alignment wrapText="1"/>
    </xf>
    <xf numFmtId="0" fontId="0" fillId="4" borderId="2" xfId="0" applyFill="1" applyBorder="1"/>
    <xf numFmtId="0" fontId="2" fillId="4" borderId="3" xfId="2" applyFill="1" applyBorder="1" applyAlignment="1">
      <alignment horizontal="center" vertical="center" wrapText="1"/>
    </xf>
    <xf numFmtId="0" fontId="2" fillId="4" borderId="0" xfId="2" applyFill="1" applyBorder="1" applyAlignment="1">
      <alignment horizontal="center" vertical="center" wrapText="1"/>
    </xf>
    <xf numFmtId="0" fontId="4" fillId="4" borderId="0" xfId="0" applyFont="1" applyFill="1" applyAlignment="1">
      <alignment wrapText="1"/>
    </xf>
    <xf numFmtId="0" fontId="2" fillId="4" borderId="4" xfId="2" applyFill="1" applyBorder="1" applyAlignment="1">
      <alignment horizontal="center" vertical="center" wrapText="1"/>
    </xf>
    <xf numFmtId="0" fontId="2" fillId="4" borderId="5" xfId="2" applyFill="1" applyBorder="1" applyAlignment="1">
      <alignment horizontal="center" vertical="center" wrapText="1"/>
    </xf>
    <xf numFmtId="0" fontId="6" fillId="5" borderId="1" xfId="3" applyFont="1" applyFill="1" applyBorder="1" applyAlignment="1">
      <alignment horizontal="center" vertical="center"/>
    </xf>
    <xf numFmtId="0" fontId="6" fillId="5" borderId="6" xfId="3" applyFont="1" applyFill="1" applyBorder="1" applyAlignment="1">
      <alignment horizontal="center" vertical="center"/>
    </xf>
    <xf numFmtId="0" fontId="6" fillId="5" borderId="6" xfId="3" applyFont="1" applyFill="1" applyBorder="1" applyAlignment="1">
      <alignment horizontal="center" vertical="top" wrapText="1"/>
    </xf>
    <xf numFmtId="0" fontId="6" fillId="5" borderId="4" xfId="3" applyFont="1" applyFill="1" applyBorder="1" applyAlignment="1">
      <alignment horizontal="center" vertical="center"/>
    </xf>
    <xf numFmtId="0" fontId="6" fillId="5" borderId="7" xfId="3" applyFont="1" applyFill="1" applyBorder="1" applyAlignment="1">
      <alignment horizontal="center" vertical="center"/>
    </xf>
    <xf numFmtId="0" fontId="6" fillId="5" borderId="8" xfId="3" applyFont="1" applyFill="1" applyBorder="1" applyAlignment="1">
      <alignment horizontal="center" vertical="top" wrapText="1"/>
    </xf>
    <xf numFmtId="0" fontId="7" fillId="0" borderId="6" xfId="3" applyFont="1" applyBorder="1" applyAlignment="1">
      <alignment vertical="center" wrapText="1"/>
    </xf>
    <xf numFmtId="0" fontId="8" fillId="0" borderId="9" xfId="3" applyFont="1" applyBorder="1" applyAlignment="1">
      <alignment horizontal="center" vertical="center" wrapText="1"/>
    </xf>
    <xf numFmtId="0" fontId="5" fillId="0" borderId="9" xfId="3" applyBorder="1" applyAlignment="1">
      <alignment horizontal="center" vertical="center"/>
    </xf>
    <xf numFmtId="0" fontId="7" fillId="0" borderId="10" xfId="3" applyFont="1" applyBorder="1" applyAlignment="1">
      <alignment vertical="center" wrapText="1"/>
    </xf>
    <xf numFmtId="0" fontId="7" fillId="0" borderId="11" xfId="3" applyFont="1" applyBorder="1" applyAlignment="1">
      <alignment horizontal="center" vertical="center" wrapText="1"/>
    </xf>
    <xf numFmtId="0" fontId="5" fillId="0" borderId="11" xfId="3" applyBorder="1" applyAlignment="1">
      <alignment horizontal="center" vertical="center"/>
    </xf>
    <xf numFmtId="0" fontId="9" fillId="4" borderId="3" xfId="3" applyFont="1" applyFill="1" applyBorder="1" applyAlignment="1">
      <alignment horizontal="center" vertical="center" wrapText="1"/>
    </xf>
    <xf numFmtId="0" fontId="9" fillId="4" borderId="0" xfId="3" applyFont="1" applyFill="1" applyAlignment="1">
      <alignment horizontal="center" vertical="center" wrapText="1"/>
    </xf>
    <xf numFmtId="0" fontId="9" fillId="4" borderId="0" xfId="3" applyFont="1" applyFill="1" applyAlignment="1">
      <alignment vertical="center" wrapText="1"/>
    </xf>
    <xf numFmtId="0" fontId="10" fillId="5" borderId="12" xfId="3" applyFont="1" applyFill="1" applyBorder="1" applyAlignment="1" applyProtection="1">
      <alignment horizontal="center" vertical="center" wrapText="1"/>
      <protection hidden="1"/>
    </xf>
    <xf numFmtId="0" fontId="10" fillId="5" borderId="13" xfId="3" applyFont="1" applyFill="1" applyBorder="1" applyAlignment="1" applyProtection="1">
      <alignment horizontal="center" vertical="center" wrapText="1"/>
      <protection hidden="1"/>
    </xf>
    <xf numFmtId="1" fontId="6" fillId="3" borderId="13" xfId="3" applyNumberFormat="1" applyFont="1" applyFill="1" applyBorder="1" applyAlignment="1">
      <alignment horizontal="center" vertical="center"/>
    </xf>
    <xf numFmtId="1" fontId="6" fillId="3" borderId="13" xfId="3" applyNumberFormat="1" applyFont="1" applyFill="1" applyBorder="1" applyAlignment="1">
      <alignment horizontal="center" vertical="center" wrapText="1"/>
    </xf>
    <xf numFmtId="2" fontId="6" fillId="3" borderId="13" xfId="3" applyNumberFormat="1" applyFont="1" applyFill="1" applyBorder="1" applyAlignment="1">
      <alignment horizontal="center" vertical="center" wrapText="1"/>
    </xf>
    <xf numFmtId="2" fontId="6" fillId="5" borderId="13" xfId="3" applyNumberFormat="1" applyFont="1" applyFill="1" applyBorder="1" applyAlignment="1">
      <alignment horizontal="center" vertical="center" wrapText="1"/>
    </xf>
    <xf numFmtId="0" fontId="6" fillId="5" borderId="14" xfId="3" applyFont="1" applyFill="1" applyBorder="1" applyAlignment="1">
      <alignment horizontal="center" vertical="center"/>
    </xf>
    <xf numFmtId="0" fontId="11" fillId="6" borderId="15" xfId="3" applyFont="1" applyFill="1" applyBorder="1" applyAlignment="1" applyProtection="1">
      <alignment horizontal="left" vertical="center"/>
      <protection hidden="1"/>
    </xf>
    <xf numFmtId="0" fontId="11" fillId="6" borderId="16" xfId="3" applyFont="1" applyFill="1" applyBorder="1" applyAlignment="1" applyProtection="1">
      <alignment horizontal="left" vertical="center"/>
      <protection hidden="1"/>
    </xf>
    <xf numFmtId="0" fontId="11" fillId="6" borderId="17" xfId="3" applyFont="1" applyFill="1" applyBorder="1" applyAlignment="1" applyProtection="1">
      <alignment horizontal="left" vertical="center"/>
      <protection hidden="1"/>
    </xf>
    <xf numFmtId="0" fontId="11" fillId="6" borderId="18" xfId="3" applyFont="1" applyFill="1" applyBorder="1" applyAlignment="1" applyProtection="1">
      <alignment horizontal="left" vertical="center"/>
      <protection locked="0" hidden="1"/>
    </xf>
    <xf numFmtId="1" fontId="12" fillId="6" borderId="19" xfId="3" applyNumberFormat="1" applyFont="1" applyFill="1" applyBorder="1" applyAlignment="1" applyProtection="1">
      <alignment horizontal="center" vertical="center"/>
      <protection locked="0"/>
    </xf>
    <xf numFmtId="0" fontId="13" fillId="6" borderId="19" xfId="0" applyFont="1" applyFill="1" applyBorder="1" applyAlignment="1" applyProtection="1">
      <alignment wrapText="1"/>
      <protection hidden="1"/>
    </xf>
    <xf numFmtId="2" fontId="14" fillId="6" borderId="19" xfId="3" applyNumberFormat="1" applyFont="1" applyFill="1" applyBorder="1" applyAlignment="1" applyProtection="1">
      <alignment horizontal="center" vertical="center" wrapText="1"/>
      <protection hidden="1"/>
    </xf>
    <xf numFmtId="164" fontId="14" fillId="6" borderId="18" xfId="3" applyNumberFormat="1" applyFont="1" applyFill="1" applyBorder="1" applyAlignment="1" applyProtection="1">
      <alignment horizontal="center" vertical="center" wrapText="1"/>
      <protection hidden="1"/>
    </xf>
    <xf numFmtId="0" fontId="7" fillId="6" borderId="20" xfId="3" applyFont="1" applyFill="1" applyBorder="1" applyAlignment="1" applyProtection="1">
      <alignment horizontal="center" vertical="center" wrapText="1"/>
      <protection hidden="1"/>
    </xf>
    <xf numFmtId="0" fontId="11" fillId="6" borderId="21" xfId="3" applyFont="1" applyFill="1" applyBorder="1" applyAlignment="1" applyProtection="1">
      <alignment horizontal="left" vertical="center"/>
      <protection hidden="1"/>
    </xf>
    <xf numFmtId="0" fontId="11" fillId="6" borderId="22" xfId="3" applyFont="1" applyFill="1" applyBorder="1" applyAlignment="1" applyProtection="1">
      <alignment horizontal="left" vertical="center"/>
      <protection hidden="1"/>
    </xf>
    <xf numFmtId="0" fontId="11" fillId="6" borderId="23" xfId="3" applyFont="1" applyFill="1" applyBorder="1" applyAlignment="1" applyProtection="1">
      <alignment horizontal="left" vertical="center"/>
      <protection hidden="1"/>
    </xf>
    <xf numFmtId="0" fontId="11" fillId="6" borderId="24" xfId="3" applyFont="1" applyFill="1" applyBorder="1" applyAlignment="1" applyProtection="1">
      <alignment horizontal="left" vertical="center"/>
      <protection locked="0" hidden="1"/>
    </xf>
    <xf numFmtId="1" fontId="12" fillId="6" borderId="25" xfId="3" applyNumberFormat="1" applyFont="1" applyFill="1" applyBorder="1" applyAlignment="1" applyProtection="1">
      <alignment horizontal="center" vertical="center"/>
      <protection locked="0"/>
    </xf>
    <xf numFmtId="2" fontId="14" fillId="6" borderId="25" xfId="3" applyNumberFormat="1" applyFont="1" applyFill="1" applyBorder="1" applyAlignment="1" applyProtection="1">
      <alignment horizontal="center" vertical="center" wrapText="1"/>
      <protection hidden="1"/>
    </xf>
    <xf numFmtId="0" fontId="11" fillId="6" borderId="26" xfId="3" applyFont="1" applyFill="1" applyBorder="1" applyAlignment="1" applyProtection="1">
      <alignment horizontal="left" vertical="center"/>
      <protection hidden="1"/>
    </xf>
    <xf numFmtId="0" fontId="11" fillId="6" borderId="25" xfId="3" applyFont="1" applyFill="1" applyBorder="1" applyAlignment="1" applyProtection="1">
      <alignment horizontal="left" vertical="center"/>
      <protection hidden="1"/>
    </xf>
    <xf numFmtId="0" fontId="11" fillId="6" borderId="24" xfId="3" applyFont="1" applyFill="1" applyBorder="1" applyAlignment="1" applyProtection="1">
      <alignment horizontal="left" vertical="center"/>
      <protection hidden="1"/>
    </xf>
    <xf numFmtId="0" fontId="7" fillId="6" borderId="26" xfId="3" applyFont="1" applyFill="1" applyBorder="1" applyAlignment="1" applyProtection="1">
      <alignment horizontal="left" vertical="center" wrapText="1"/>
      <protection hidden="1"/>
    </xf>
    <xf numFmtId="0" fontId="7" fillId="6" borderId="25" xfId="3" applyFont="1" applyFill="1" applyBorder="1" applyAlignment="1" applyProtection="1">
      <alignment horizontal="left" vertical="center" wrapText="1"/>
      <protection hidden="1"/>
    </xf>
    <xf numFmtId="0" fontId="7" fillId="6" borderId="24" xfId="3" applyFont="1" applyFill="1" applyBorder="1" applyAlignment="1" applyProtection="1">
      <alignment horizontal="left" vertical="center" wrapText="1"/>
      <protection hidden="1"/>
    </xf>
    <xf numFmtId="0" fontId="7" fillId="6" borderId="27" xfId="3" applyFont="1" applyFill="1" applyBorder="1" applyAlignment="1" applyProtection="1">
      <alignment horizontal="left" vertical="center" wrapText="1"/>
      <protection hidden="1"/>
    </xf>
    <xf numFmtId="0" fontId="7" fillId="6" borderId="28" xfId="3" applyFont="1" applyFill="1" applyBorder="1" applyAlignment="1" applyProtection="1">
      <alignment horizontal="left" vertical="center" wrapText="1"/>
      <protection hidden="1"/>
    </xf>
    <xf numFmtId="0" fontId="7" fillId="6" borderId="29" xfId="3" applyFont="1" applyFill="1" applyBorder="1" applyAlignment="1" applyProtection="1">
      <alignment horizontal="left" vertical="center" wrapText="1"/>
      <protection hidden="1"/>
    </xf>
    <xf numFmtId="0" fontId="15" fillId="4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6" fillId="4" borderId="6" xfId="0" applyFont="1" applyFill="1" applyBorder="1" applyAlignment="1">
      <alignment horizontal="left" vertical="center" wrapText="1"/>
    </xf>
    <xf numFmtId="0" fontId="16" fillId="4" borderId="0" xfId="0" applyFont="1" applyFill="1" applyAlignment="1">
      <alignment horizontal="left" vertical="center" wrapText="1"/>
    </xf>
    <xf numFmtId="0" fontId="16" fillId="4" borderId="30" xfId="0" applyFont="1" applyFill="1" applyBorder="1" applyAlignment="1">
      <alignment horizontal="left" vertical="center" wrapText="1"/>
    </xf>
    <xf numFmtId="0" fontId="17" fillId="4" borderId="7" xfId="0" applyFont="1" applyFill="1" applyBorder="1" applyAlignment="1">
      <alignment horizontal="left" vertical="center" wrapText="1"/>
    </xf>
    <xf numFmtId="0" fontId="17" fillId="4" borderId="0" xfId="0" applyFont="1" applyFill="1" applyAlignment="1">
      <alignment horizontal="left" vertical="center" wrapText="1"/>
    </xf>
    <xf numFmtId="0" fontId="0" fillId="4" borderId="0" xfId="0" applyFill="1" applyAlignment="1">
      <alignment wrapText="1"/>
    </xf>
    <xf numFmtId="0" fontId="0" fillId="4" borderId="0" xfId="0" applyFill="1" applyAlignment="1">
      <alignment horizontal="center" wrapText="1"/>
    </xf>
    <xf numFmtId="0" fontId="11" fillId="7" borderId="1" xfId="0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0" fontId="18" fillId="0" borderId="31" xfId="0" applyFont="1" applyBorder="1" applyAlignment="1">
      <alignment wrapText="1"/>
    </xf>
    <xf numFmtId="0" fontId="19" fillId="0" borderId="32" xfId="0" applyFont="1" applyBorder="1" applyAlignment="1">
      <alignment wrapText="1"/>
    </xf>
    <xf numFmtId="1" fontId="20" fillId="3" borderId="33" xfId="0" applyNumberFormat="1" applyFont="1" applyFill="1" applyBorder="1" applyAlignment="1">
      <alignment horizontal="center" wrapText="1"/>
    </xf>
    <xf numFmtId="0" fontId="21" fillId="4" borderId="3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7" fillId="4" borderId="0" xfId="0" applyFont="1" applyFill="1" applyAlignment="1">
      <alignment wrapText="1"/>
    </xf>
    <xf numFmtId="0" fontId="0" fillId="4" borderId="34" xfId="0" applyFill="1" applyBorder="1"/>
    <xf numFmtId="0" fontId="18" fillId="0" borderId="31" xfId="0" applyFont="1" applyBorder="1" applyAlignment="1">
      <alignment horizontal="left"/>
    </xf>
    <xf numFmtId="0" fontId="18" fillId="0" borderId="32" xfId="0" applyFont="1" applyBorder="1" applyAlignment="1">
      <alignment horizontal="left"/>
    </xf>
    <xf numFmtId="0" fontId="20" fillId="3" borderId="33" xfId="0" applyFont="1" applyFill="1" applyBorder="1" applyAlignment="1">
      <alignment horizontal="center" wrapText="1"/>
    </xf>
    <xf numFmtId="0" fontId="22" fillId="4" borderId="0" xfId="0" applyFont="1" applyFill="1"/>
    <xf numFmtId="0" fontId="19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165" fontId="0" fillId="4" borderId="0" xfId="0" applyNumberFormat="1" applyFill="1"/>
    <xf numFmtId="0" fontId="22" fillId="4" borderId="3" xfId="0" applyFont="1" applyFill="1" applyBorder="1" applyAlignment="1">
      <alignment horizontal="left" wrapText="1"/>
    </xf>
    <xf numFmtId="1" fontId="23" fillId="4" borderId="0" xfId="0" applyNumberFormat="1" applyFont="1" applyFill="1" applyAlignment="1" applyProtection="1">
      <alignment horizontal="left" vertical="center" textRotation="90" wrapText="1"/>
      <protection hidden="1"/>
    </xf>
    <xf numFmtId="0" fontId="22" fillId="4" borderId="0" xfId="0" applyFont="1" applyFill="1" applyAlignment="1">
      <alignment horizontal="center" wrapText="1"/>
    </xf>
    <xf numFmtId="0" fontId="18" fillId="0" borderId="0" xfId="0" applyFont="1" applyAlignment="1">
      <alignment horizontal="right" wrapText="1"/>
    </xf>
    <xf numFmtId="0" fontId="22" fillId="4" borderId="3" xfId="0" applyFont="1" applyFill="1" applyBorder="1" applyAlignment="1">
      <alignment wrapText="1"/>
    </xf>
    <xf numFmtId="0" fontId="23" fillId="4" borderId="0" xfId="0" applyFont="1" applyFill="1" applyAlignment="1" applyProtection="1">
      <alignment horizontal="left" vertical="center" textRotation="90" wrapText="1"/>
      <protection hidden="1"/>
    </xf>
    <xf numFmtId="0" fontId="22" fillId="4" borderId="0" xfId="0" applyFont="1" applyFill="1" applyAlignment="1">
      <alignment wrapText="1"/>
    </xf>
    <xf numFmtId="1" fontId="23" fillId="4" borderId="0" xfId="0" applyNumberFormat="1" applyFont="1" applyFill="1" applyAlignment="1" applyProtection="1">
      <alignment horizontal="right" textRotation="90" wrapText="1"/>
      <protection hidden="1"/>
    </xf>
    <xf numFmtId="0" fontId="24" fillId="4" borderId="0" xfId="0" applyFont="1" applyFill="1" applyAlignment="1">
      <alignment horizontal="center" vertical="center"/>
    </xf>
    <xf numFmtId="0" fontId="18" fillId="0" borderId="35" xfId="0" applyFont="1" applyBorder="1" applyAlignment="1">
      <alignment vertical="center"/>
    </xf>
    <xf numFmtId="0" fontId="22" fillId="4" borderId="3" xfId="0" applyFont="1" applyFill="1" applyBorder="1" applyAlignment="1">
      <alignment horizontal="left" vertical="center" wrapText="1"/>
    </xf>
    <xf numFmtId="0" fontId="23" fillId="4" borderId="0" xfId="0" applyFont="1" applyFill="1" applyAlignment="1" applyProtection="1">
      <alignment horizontal="right" textRotation="90" wrapText="1"/>
      <protection hidden="1"/>
    </xf>
    <xf numFmtId="0" fontId="5" fillId="4" borderId="0" xfId="0" applyFont="1" applyFill="1"/>
    <xf numFmtId="0" fontId="25" fillId="4" borderId="0" xfId="0" applyFont="1" applyFill="1" applyAlignment="1">
      <alignment horizontal="right" textRotation="90" wrapText="1"/>
    </xf>
    <xf numFmtId="0" fontId="5" fillId="4" borderId="0" xfId="0" applyFont="1" applyFill="1" applyAlignment="1">
      <alignment horizontal="center" vertical="center"/>
    </xf>
    <xf numFmtId="0" fontId="0" fillId="0" borderId="34" xfId="0" applyBorder="1"/>
    <xf numFmtId="1" fontId="0" fillId="0" borderId="0" xfId="0" applyNumberFormat="1"/>
    <xf numFmtId="0" fontId="26" fillId="4" borderId="3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vertical="center" wrapText="1"/>
    </xf>
    <xf numFmtId="0" fontId="28" fillId="4" borderId="0" xfId="0" applyFont="1" applyFill="1" applyAlignment="1">
      <alignment horizontal="right" textRotation="90" wrapText="1"/>
    </xf>
    <xf numFmtId="1" fontId="0" fillId="4" borderId="0" xfId="0" applyNumberFormat="1" applyFill="1"/>
    <xf numFmtId="164" fontId="1" fillId="2" borderId="0" xfId="1" applyNumberFormat="1"/>
    <xf numFmtId="0" fontId="1" fillId="2" borderId="0" xfId="1"/>
    <xf numFmtId="0" fontId="22" fillId="4" borderId="0" xfId="0" applyFont="1" applyFill="1" applyAlignment="1">
      <alignment horizontal="center" vertical="center" wrapText="1"/>
    </xf>
    <xf numFmtId="1" fontId="23" fillId="4" borderId="0" xfId="0" applyNumberFormat="1" applyFont="1" applyFill="1" applyAlignment="1" applyProtection="1">
      <alignment horizontal="center" vertical="top" textRotation="90" wrapText="1"/>
      <protection hidden="1"/>
    </xf>
    <xf numFmtId="1" fontId="23" fillId="4" borderId="0" xfId="0" applyNumberFormat="1" applyFont="1" applyFill="1" applyAlignment="1" applyProtection="1">
      <alignment horizontal="center" vertical="top" textRotation="90" wrapText="1"/>
      <protection hidden="1"/>
    </xf>
    <xf numFmtId="164" fontId="0" fillId="4" borderId="0" xfId="0" applyNumberFormat="1" applyFill="1"/>
    <xf numFmtId="0" fontId="24" fillId="4" borderId="3" xfId="0" applyFont="1" applyFill="1" applyBorder="1" applyAlignment="1">
      <alignment horizontal="left" vertical="center" wrapText="1"/>
    </xf>
    <xf numFmtId="0" fontId="23" fillId="4" borderId="0" xfId="0" applyFont="1" applyFill="1" applyAlignment="1" applyProtection="1">
      <alignment horizontal="center" vertical="top" textRotation="90" wrapText="1"/>
      <protection hidden="1"/>
    </xf>
    <xf numFmtId="0" fontId="23" fillId="4" borderId="0" xfId="0" applyFont="1" applyFill="1" applyAlignment="1" applyProtection="1">
      <alignment horizontal="center" vertical="top" textRotation="90" wrapText="1"/>
      <protection hidden="1"/>
    </xf>
    <xf numFmtId="0" fontId="22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vertical="center"/>
    </xf>
    <xf numFmtId="0" fontId="29" fillId="4" borderId="3" xfId="0" applyFont="1" applyFill="1" applyBorder="1" applyAlignment="1">
      <alignment horizontal="center" vertical="center" wrapText="1"/>
    </xf>
    <xf numFmtId="0" fontId="29" fillId="4" borderId="0" xfId="0" applyFont="1" applyFill="1" applyAlignment="1">
      <alignment horizontal="center" vertical="center" wrapText="1"/>
    </xf>
    <xf numFmtId="0" fontId="22" fillId="4" borderId="0" xfId="0" applyFont="1" applyFill="1" applyAlignment="1">
      <alignment horizontal="left" vertical="center" wrapText="1"/>
    </xf>
    <xf numFmtId="2" fontId="1" fillId="2" borderId="0" xfId="1" applyNumberFormat="1"/>
    <xf numFmtId="2" fontId="0" fillId="4" borderId="0" xfId="0" applyNumberFormat="1" applyFill="1" applyAlignment="1">
      <alignment wrapText="1"/>
    </xf>
    <xf numFmtId="0" fontId="23" fillId="4" borderId="0" xfId="0" applyFont="1" applyFill="1" applyAlignment="1" applyProtection="1">
      <alignment horizontal="left" vertical="top" textRotation="90"/>
      <protection hidden="1"/>
    </xf>
    <xf numFmtId="0" fontId="23" fillId="4" borderId="0" xfId="0" applyFont="1" applyFill="1" applyAlignment="1" applyProtection="1">
      <alignment horizontal="left" vertical="top" textRotation="90"/>
      <protection hidden="1"/>
    </xf>
    <xf numFmtId="0" fontId="23" fillId="4" borderId="0" xfId="0" applyFont="1" applyFill="1" applyAlignment="1" applyProtection="1">
      <alignment horizontal="center" vertical="top"/>
      <protection hidden="1"/>
    </xf>
    <xf numFmtId="0" fontId="30" fillId="4" borderId="0" xfId="0" applyFont="1" applyFill="1" applyAlignment="1" applyProtection="1">
      <alignment horizontal="left" vertical="top"/>
      <protection hidden="1"/>
    </xf>
    <xf numFmtId="0" fontId="30" fillId="4" borderId="0" xfId="0" applyFont="1" applyFill="1" applyAlignment="1" applyProtection="1">
      <alignment horizontal="left" vertical="top"/>
      <protection hidden="1"/>
    </xf>
  </cellXfs>
  <cellStyles count="4">
    <cellStyle name="Гиперссылка" xfId="2" builtinId="8"/>
    <cellStyle name="Нейтральный" xfId="1" builtinId="28"/>
    <cellStyle name="Обычный" xfId="0" builtinId="0"/>
    <cellStyle name="Обычный 4" xfId="3" xr:uid="{D20EA747-9513-46DD-BA79-5323E3921A6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https://aks.by/upload/iblock/022/022d72cd833c803893ccda0a126c9135.pdf" TargetMode="External"/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331305</xdr:colOff>
      <xdr:row>4</xdr:row>
      <xdr:rowOff>25695</xdr:rowOff>
    </xdr:from>
    <xdr:to>
      <xdr:col>9</xdr:col>
      <xdr:colOff>256760</xdr:colOff>
      <xdr:row>14</xdr:row>
      <xdr:rowOff>44167</xdr:rowOff>
    </xdr:to>
    <xdr:pic>
      <xdr:nvPicPr>
        <xdr:cNvPr id="2" name="Рисунок 1" descr="https://aks.by/upload/Sh/imageCache/249/c99/b5fef5e71ac90da9af8313b7129ff259.jpg">
          <a:extLst>
            <a:ext uri="{FF2B5EF4-FFF2-40B4-BE49-F238E27FC236}">
              <a16:creationId xmlns:a16="http://schemas.microsoft.com/office/drawing/2014/main" id="{7744E508-79C7-4F15-B39D-DCDE248C8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7430" y="749595"/>
          <a:ext cx="2935355" cy="2942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2952750</xdr:colOff>
          <xdr:row>22</xdr:row>
          <xdr:rowOff>104775</xdr:rowOff>
        </xdr:from>
        <xdr:to>
          <xdr:col>4</xdr:col>
          <xdr:colOff>647700</xdr:colOff>
          <xdr:row>26</xdr:row>
          <xdr:rowOff>2228850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18210D34-BF31-4678-830C-E6859576CC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44</xdr:row>
          <xdr:rowOff>38100</xdr:rowOff>
        </xdr:from>
        <xdr:to>
          <xdr:col>8</xdr:col>
          <xdr:colOff>895350</xdr:colOff>
          <xdr:row>54</xdr:row>
          <xdr:rowOff>228600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7782BBA6-3A56-4E82-AC09-2477D94718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2962275</xdr:colOff>
          <xdr:row>60</xdr:row>
          <xdr:rowOff>95250</xdr:rowOff>
        </xdr:from>
        <xdr:to>
          <xdr:col>8</xdr:col>
          <xdr:colOff>190500</xdr:colOff>
          <xdr:row>76</xdr:row>
          <xdr:rowOff>171450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8E9A363F-5F81-4BC4-8C66-276466FEE7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89646</xdr:colOff>
      <xdr:row>23</xdr:row>
      <xdr:rowOff>22412</xdr:rowOff>
    </xdr:from>
    <xdr:to>
      <xdr:col>13</xdr:col>
      <xdr:colOff>561973</xdr:colOff>
      <xdr:row>26</xdr:row>
      <xdr:rowOff>2092699</xdr:rowOff>
    </xdr:to>
    <xdr:pic>
      <xdr:nvPicPr>
        <xdr:cNvPr id="6" name="Рисунок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89DEE2-5125-42D2-9ED4-7815F5D77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1071" y="7375712"/>
          <a:ext cx="2653552" cy="264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361950</xdr:colOff>
          <xdr:row>22</xdr:row>
          <xdr:rowOff>161925</xdr:rowOff>
        </xdr:from>
        <xdr:to>
          <xdr:col>0</xdr:col>
          <xdr:colOff>2781300</xdr:colOff>
          <xdr:row>26</xdr:row>
          <xdr:rowOff>2124075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554818CB-069D-4A91-917F-58D86444D3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457200</xdr:colOff>
          <xdr:row>41</xdr:row>
          <xdr:rowOff>76200</xdr:rowOff>
        </xdr:from>
        <xdr:to>
          <xdr:col>3</xdr:col>
          <xdr:colOff>161925</xdr:colOff>
          <xdr:row>60</xdr:row>
          <xdr:rowOff>85725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2436F77A-3282-4A62-88E4-1FA653DDA7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1.xml"/><Relationship Id="rId1" Type="http://schemas.openxmlformats.org/officeDocument/2006/relationships/hyperlink" Target="https://aks.by/77402-108803-p" TargetMode="External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91F61-6233-462E-9A5A-C39708B4C125}">
  <dimension ref="A1:W78"/>
  <sheetViews>
    <sheetView tabSelected="1" topLeftCell="A10" zoomScaleNormal="100" workbookViewId="0">
      <selection activeCell="J17" sqref="J17"/>
    </sheetView>
  </sheetViews>
  <sheetFormatPr defaultRowHeight="15" x14ac:dyDescent="0.25"/>
  <cols>
    <col min="1" max="1" width="46.85546875" customWidth="1"/>
    <col min="2" max="2" width="12" customWidth="1"/>
    <col min="3" max="3" width="11.28515625" customWidth="1"/>
    <col min="4" max="4" width="13.140625" customWidth="1"/>
    <col min="5" max="5" width="14.140625" customWidth="1"/>
    <col min="6" max="6" width="9" customWidth="1"/>
    <col min="7" max="7" width="11.7109375" customWidth="1"/>
    <col min="8" max="8" width="14" customWidth="1"/>
    <col min="9" max="10" width="19.42578125" customWidth="1"/>
    <col min="11" max="11" width="32.7109375" customWidth="1"/>
    <col min="12" max="12" width="31.140625" hidden="1" customWidth="1"/>
    <col min="13" max="13" width="11.42578125" hidden="1" customWidth="1"/>
    <col min="14" max="14" width="46.7109375" customWidth="1"/>
  </cols>
  <sheetData>
    <row r="1" spans="1:23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4"/>
      <c r="N1" s="4"/>
      <c r="O1" s="4"/>
      <c r="P1" s="4"/>
      <c r="Q1" s="4"/>
      <c r="R1" s="5"/>
      <c r="S1" s="5"/>
      <c r="T1" s="5"/>
      <c r="U1" s="5"/>
      <c r="V1" s="5"/>
      <c r="W1" s="5"/>
    </row>
    <row r="2" spans="1:23" x14ac:dyDescent="0.25">
      <c r="A2" s="6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5"/>
    </row>
    <row r="3" spans="1:23" x14ac:dyDescent="0.25">
      <c r="A3" s="6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5"/>
    </row>
    <row r="4" spans="1:23" ht="12" customHeight="1" thickBot="1" x14ac:dyDescent="0.3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4"/>
      <c r="M4" s="4"/>
      <c r="N4" s="4"/>
      <c r="O4" s="4"/>
      <c r="P4" s="4"/>
      <c r="Q4" s="4"/>
      <c r="R4" s="5"/>
      <c r="S4" s="5"/>
      <c r="T4" s="5"/>
      <c r="U4" s="5"/>
      <c r="V4" s="5"/>
      <c r="W4" s="5"/>
    </row>
    <row r="5" spans="1:23" ht="29.25" customHeight="1" x14ac:dyDescent="0.25">
      <c r="A5" s="9" t="s">
        <v>1</v>
      </c>
      <c r="B5" s="10"/>
      <c r="C5" s="10"/>
      <c r="D5" s="10"/>
      <c r="E5" s="10"/>
      <c r="F5" s="11"/>
      <c r="G5" s="11"/>
      <c r="H5" s="11"/>
      <c r="I5" s="12"/>
      <c r="J5" s="12"/>
      <c r="K5" s="12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15" customHeight="1" x14ac:dyDescent="0.25">
      <c r="A6" s="13"/>
      <c r="B6" s="14"/>
      <c r="C6" s="14"/>
      <c r="D6" s="14"/>
      <c r="E6" s="14"/>
      <c r="F6" s="15"/>
      <c r="G6" s="15"/>
      <c r="H6" s="1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31.5" customHeight="1" thickBot="1" x14ac:dyDescent="0.3">
      <c r="A7" s="16"/>
      <c r="B7" s="17"/>
      <c r="C7" s="17"/>
      <c r="D7" s="14"/>
      <c r="E7" s="14"/>
      <c r="F7" s="15"/>
      <c r="G7" s="15"/>
      <c r="H7" s="1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5.75" customHeight="1" x14ac:dyDescent="0.25">
      <c r="A8" s="18" t="s">
        <v>2</v>
      </c>
      <c r="B8" s="19" t="s">
        <v>3</v>
      </c>
      <c r="C8" s="20" t="s">
        <v>4</v>
      </c>
      <c r="D8" s="15"/>
      <c r="E8" s="15"/>
      <c r="F8" s="15"/>
      <c r="G8" s="15"/>
      <c r="H8" s="15"/>
      <c r="I8" s="5"/>
      <c r="J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15.75" thickBot="1" x14ac:dyDescent="0.3">
      <c r="A9" s="21"/>
      <c r="B9" s="22"/>
      <c r="C9" s="23"/>
      <c r="D9" s="15"/>
      <c r="E9" s="15"/>
      <c r="F9" s="15"/>
      <c r="G9" s="15"/>
      <c r="H9" s="1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27" customHeight="1" thickBot="1" x14ac:dyDescent="0.3">
      <c r="A10" s="24" t="s">
        <v>5</v>
      </c>
      <c r="B10" s="25">
        <v>73947</v>
      </c>
      <c r="C10" s="26" t="s">
        <v>6</v>
      </c>
      <c r="D10" s="15"/>
      <c r="E10" s="15"/>
      <c r="F10" s="15"/>
      <c r="G10" s="15"/>
      <c r="H10" s="1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7" customHeight="1" thickBot="1" x14ac:dyDescent="0.3">
      <c r="A11" s="24" t="s">
        <v>7</v>
      </c>
      <c r="B11" s="25">
        <v>73948</v>
      </c>
      <c r="C11" s="26" t="s">
        <v>6</v>
      </c>
      <c r="D11" s="15"/>
      <c r="E11" s="15"/>
      <c r="F11" s="15"/>
      <c r="G11" s="15"/>
      <c r="H11" s="1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27" customHeight="1" thickBot="1" x14ac:dyDescent="0.3">
      <c r="A12" s="24" t="s">
        <v>8</v>
      </c>
      <c r="B12" s="25">
        <v>73949</v>
      </c>
      <c r="C12" s="26" t="s">
        <v>6</v>
      </c>
      <c r="D12" s="15"/>
      <c r="E12" s="15"/>
      <c r="F12" s="15"/>
      <c r="G12" s="15"/>
      <c r="H12" s="1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27" customHeight="1" thickBot="1" x14ac:dyDescent="0.3">
      <c r="A13" s="27" t="s">
        <v>9</v>
      </c>
      <c r="B13" s="28">
        <v>73950</v>
      </c>
      <c r="C13" s="29" t="s">
        <v>6</v>
      </c>
      <c r="D13" s="15"/>
      <c r="E13" s="15"/>
      <c r="F13" s="15"/>
      <c r="G13" s="15"/>
      <c r="H13" s="1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x14ac:dyDescent="0.25">
      <c r="A14" s="30" t="s">
        <v>10</v>
      </c>
      <c r="B14" s="31"/>
      <c r="C14" s="31"/>
      <c r="D14" s="31"/>
      <c r="E14" s="31"/>
      <c r="F14" s="3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15.75" customHeight="1" thickBot="1" x14ac:dyDescent="0.3">
      <c r="A15" s="30"/>
      <c r="B15" s="31"/>
      <c r="C15" s="31"/>
      <c r="D15" s="31"/>
      <c r="E15" s="31"/>
      <c r="F15" s="31"/>
      <c r="G15" s="32"/>
      <c r="H15" s="32"/>
      <c r="I15" s="32"/>
      <c r="J15" s="32"/>
      <c r="K15" s="32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35.25" customHeight="1" thickBot="1" x14ac:dyDescent="0.3">
      <c r="A16" s="33" t="s">
        <v>11</v>
      </c>
      <c r="B16" s="34"/>
      <c r="C16" s="34"/>
      <c r="D16" s="35" t="s">
        <v>12</v>
      </c>
      <c r="E16" s="35" t="s">
        <v>13</v>
      </c>
      <c r="F16" s="35" t="s">
        <v>14</v>
      </c>
      <c r="G16" s="36" t="s">
        <v>15</v>
      </c>
      <c r="H16" s="37" t="s">
        <v>16</v>
      </c>
      <c r="I16" s="38" t="s">
        <v>17</v>
      </c>
      <c r="J16" s="38" t="s">
        <v>18</v>
      </c>
      <c r="K16" s="39" t="s">
        <v>19</v>
      </c>
      <c r="M16" s="5"/>
      <c r="N16" s="5"/>
      <c r="O16" s="5"/>
      <c r="P16" s="5"/>
      <c r="Q16" s="5">
        <v>600</v>
      </c>
      <c r="R16" s="5"/>
      <c r="S16" s="5"/>
      <c r="T16" s="5"/>
      <c r="U16" s="5"/>
      <c r="V16" s="5"/>
      <c r="W16" s="5"/>
    </row>
    <row r="17" spans="1:23" ht="37.5" customHeight="1" x14ac:dyDescent="0.25">
      <c r="A17" s="40" t="s">
        <v>20</v>
      </c>
      <c r="B17" s="41"/>
      <c r="C17" s="42"/>
      <c r="D17" s="43">
        <v>18</v>
      </c>
      <c r="E17" s="44">
        <v>720</v>
      </c>
      <c r="F17" s="44">
        <v>800</v>
      </c>
      <c r="G17" s="44">
        <v>20</v>
      </c>
      <c r="H17" s="45" t="str">
        <f t="shared" ref="H17:H22" si="0">IF(E17&lt;600,"Недопустимо, минимальная высота 600 мм",IF(E17&gt;800,"Недопустимо, МАКСИМАЛЬНАЯ высота 800 мм","высота ящика оптимальная"))</f>
        <v>высота ящика оптимальная</v>
      </c>
      <c r="I17" s="46">
        <f>((E17-4)/1000*(F17-4)/1000*(D17/1000)*680+(G17/1000))</f>
        <v>6.9960166399999979</v>
      </c>
      <c r="J17" s="47">
        <f>(E17*0.5)/300*I17</f>
        <v>8.3952199679999975</v>
      </c>
      <c r="K17" s="48" t="str">
        <f>IF(AND(I17*(E17*0.5)/300&gt;=5,I17*(E17*0.5)/300&lt;=6.7),$A$10,IF(AND(I17*(E17*0.5)/300&gt;6.7,I17*(E17*0.5)/300&lt;=9),$A$11,IF(AND(I17*(E17*0.5)/300&gt;9,I17*(E17*0.5)/300&lt;=11.5),$A$12,IF(AND(I17*(E17*0.5)/300&gt;11.5,I17*(E17*0.5)/300&lt;=15.5),$A$13,"не подходит"))))</f>
        <v>Подъемник TITAN на две двери A (7-9,5 kg)</v>
      </c>
      <c r="L17">
        <f>1.46*I17/2</f>
        <v>5.1070921471999986</v>
      </c>
      <c r="M17" s="5">
        <f>L17/2</f>
        <v>2.5535460735999993</v>
      </c>
      <c r="N17" s="5">
        <f>I17*E17</f>
        <v>5037.1319807999989</v>
      </c>
      <c r="O17" s="5"/>
      <c r="P17" s="5"/>
      <c r="Q17" s="5"/>
      <c r="R17" s="5"/>
      <c r="S17" s="5"/>
      <c r="T17" s="5"/>
      <c r="U17" s="5"/>
      <c r="V17" s="5"/>
      <c r="W17" s="5"/>
    </row>
    <row r="18" spans="1:23" ht="37.5" customHeight="1" x14ac:dyDescent="0.25">
      <c r="A18" s="49" t="s">
        <v>21</v>
      </c>
      <c r="B18" s="50"/>
      <c r="C18" s="51"/>
      <c r="D18" s="52">
        <v>19</v>
      </c>
      <c r="E18" s="53">
        <v>850</v>
      </c>
      <c r="F18" s="53">
        <v>800</v>
      </c>
      <c r="G18" s="44">
        <v>0</v>
      </c>
      <c r="H18" s="45" t="str">
        <f t="shared" si="0"/>
        <v>Недопустимо, МАКСИМАЛЬНАЯ высота 800 мм</v>
      </c>
      <c r="I18" s="54">
        <f>(E18-4)/1000*(F18-4)/1000*(D18/1000)*760+(G18/1000)</f>
        <v>9.7241270399999973</v>
      </c>
      <c r="J18" s="47">
        <f t="shared" ref="J18:J22" si="1">(E18*0.5)/300*I18</f>
        <v>13.775846639999997</v>
      </c>
      <c r="K18" s="48" t="str">
        <f t="shared" ref="K18:K22" si="2">IF(AND(I18*(E18*0.5)/300&gt;=5,I18*(E18*0.5)/300&lt;=6.7),$A$10,IF(AND(I18*(E18*0.5)/300&gt;6.7,I18*(E18*0.5)/300&lt;=9),$A$11,IF(AND(I18*(E18*0.5)/300&gt;9,I18*(E18*0.5)/300&lt;=11.5),$A$12,IF(AND(I18*(E18*0.5)/300&gt;11.5,I18*(E18*0.5)/300&lt;=15.5),$A$13,"не подходит"))))</f>
        <v>Подъемник TITAN на две двери C (12-16 kg)</v>
      </c>
      <c r="L18">
        <f>1.46*I18/2</f>
        <v>7.0986127391999982</v>
      </c>
      <c r="M18" s="5">
        <f>L18/2</f>
        <v>3.5493063695999991</v>
      </c>
      <c r="N18" s="5">
        <f t="shared" ref="N18:N22" si="3">(E18*0.5)/300</f>
        <v>1.4166666666666667</v>
      </c>
      <c r="O18" s="5"/>
      <c r="P18" s="5"/>
      <c r="Q18" s="5"/>
      <c r="R18" s="5"/>
      <c r="S18" s="5"/>
      <c r="T18" s="5"/>
      <c r="U18" s="5"/>
      <c r="V18" s="5"/>
      <c r="W18" s="5"/>
    </row>
    <row r="19" spans="1:23" ht="37.5" customHeight="1" x14ac:dyDescent="0.25">
      <c r="A19" s="55" t="s">
        <v>22</v>
      </c>
      <c r="B19" s="56"/>
      <c r="C19" s="56"/>
      <c r="D19" s="57"/>
      <c r="E19" s="53">
        <v>720</v>
      </c>
      <c r="F19" s="53">
        <v>800</v>
      </c>
      <c r="G19" s="44">
        <v>100</v>
      </c>
      <c r="H19" s="45" t="str">
        <f t="shared" si="0"/>
        <v>высота ящика оптимальная</v>
      </c>
      <c r="I19" s="54">
        <f>(E19-4)/1000*(F19-4)/1000*8.8+(G19/1000)</f>
        <v>5.1154367999999995</v>
      </c>
      <c r="J19" s="47">
        <f t="shared" si="1"/>
        <v>6.1385241599999993</v>
      </c>
      <c r="K19" s="48" t="str">
        <f t="shared" si="2"/>
        <v>Подъемник TITAN на две двери S (5-7 kg)</v>
      </c>
      <c r="M19" s="5"/>
      <c r="N19" s="5">
        <f t="shared" si="3"/>
        <v>1.2</v>
      </c>
      <c r="O19" s="5"/>
      <c r="P19" s="5"/>
      <c r="Q19" s="5"/>
      <c r="R19" s="5"/>
      <c r="S19" s="5"/>
      <c r="T19" s="5"/>
      <c r="U19" s="5"/>
      <c r="V19" s="5"/>
      <c r="W19" s="5"/>
    </row>
    <row r="20" spans="1:23" ht="37.5" customHeight="1" x14ac:dyDescent="0.25">
      <c r="A20" s="58" t="s">
        <v>23</v>
      </c>
      <c r="B20" s="59"/>
      <c r="C20" s="59"/>
      <c r="D20" s="60"/>
      <c r="E20" s="53">
        <v>600</v>
      </c>
      <c r="F20" s="53">
        <v>1100</v>
      </c>
      <c r="G20" s="44">
        <v>100</v>
      </c>
      <c r="H20" s="45" t="str">
        <f t="shared" si="0"/>
        <v>высота ящика оптимальная</v>
      </c>
      <c r="I20" s="54">
        <f>(E20-3)/1000*(F20)/1000*4*(2500/1000)+(E20-3)/1000*(F20)/1000*12*(680/1000)+(G20/1000)</f>
        <v>12.025671999999998</v>
      </c>
      <c r="J20" s="47">
        <f t="shared" si="1"/>
        <v>12.025671999999998</v>
      </c>
      <c r="K20" s="48" t="str">
        <f t="shared" si="2"/>
        <v>Подъемник TITAN на две двери C (12-16 kg)</v>
      </c>
      <c r="M20" s="5"/>
      <c r="N20" s="5">
        <f t="shared" si="3"/>
        <v>1</v>
      </c>
      <c r="O20" s="5"/>
      <c r="P20" s="5"/>
      <c r="Q20" s="5"/>
      <c r="R20" s="5"/>
      <c r="S20" s="5"/>
      <c r="T20" s="5"/>
      <c r="U20" s="5"/>
      <c r="V20" s="5"/>
      <c r="W20" s="5"/>
    </row>
    <row r="21" spans="1:23" ht="37.5" customHeight="1" x14ac:dyDescent="0.25">
      <c r="A21" s="58" t="s">
        <v>24</v>
      </c>
      <c r="B21" s="59"/>
      <c r="C21" s="59"/>
      <c r="D21" s="60"/>
      <c r="E21" s="53">
        <v>720</v>
      </c>
      <c r="F21" s="53">
        <v>800</v>
      </c>
      <c r="G21" s="44">
        <v>100</v>
      </c>
      <c r="H21" s="45" t="str">
        <f t="shared" si="0"/>
        <v>высота ящика оптимальная</v>
      </c>
      <c r="I21" s="54">
        <f>(E21-3)/1000*(F21)/1000*4*(2500/1000)+(E21-3)/1000*(F21)/1000*16*(680/1000)+(G21/1000)</f>
        <v>12.076768</v>
      </c>
      <c r="J21" s="47">
        <f t="shared" si="1"/>
        <v>14.492121599999999</v>
      </c>
      <c r="K21" s="48" t="str">
        <f t="shared" si="2"/>
        <v>Подъемник TITAN на две двери C (12-16 kg)</v>
      </c>
      <c r="M21" s="5"/>
      <c r="N21" s="5">
        <f t="shared" si="3"/>
        <v>1.2</v>
      </c>
      <c r="O21" s="5"/>
      <c r="P21" s="5"/>
      <c r="Q21" s="5"/>
      <c r="R21" s="5"/>
      <c r="S21" s="5"/>
      <c r="T21" s="5"/>
      <c r="U21" s="5"/>
      <c r="V21" s="5"/>
      <c r="W21" s="5"/>
    </row>
    <row r="22" spans="1:23" ht="37.5" customHeight="1" thickBot="1" x14ac:dyDescent="0.3">
      <c r="A22" s="61" t="s">
        <v>25</v>
      </c>
      <c r="B22" s="62"/>
      <c r="C22" s="62"/>
      <c r="D22" s="63"/>
      <c r="E22" s="53">
        <v>720</v>
      </c>
      <c r="F22" s="53">
        <v>800</v>
      </c>
      <c r="G22" s="44">
        <v>100</v>
      </c>
      <c r="H22" s="45" t="str">
        <f t="shared" si="0"/>
        <v>высота ящика оптимальная</v>
      </c>
      <c r="I22" s="46">
        <f>(E22-4)/1000*(F22-4)/1000*(18/1000)*680+(G22/1000)</f>
        <v>7.076016639999998</v>
      </c>
      <c r="J22" s="47">
        <f t="shared" si="1"/>
        <v>8.4912199679999976</v>
      </c>
      <c r="K22" s="48" t="str">
        <f t="shared" si="2"/>
        <v>Подъемник TITAN на две двери A (7-9,5 kg)</v>
      </c>
      <c r="M22" s="5"/>
      <c r="N22" s="5">
        <f t="shared" si="3"/>
        <v>1.2</v>
      </c>
      <c r="O22" s="5"/>
      <c r="P22" s="5"/>
      <c r="Q22" s="5"/>
      <c r="R22" s="5"/>
      <c r="S22" s="5"/>
      <c r="T22" s="5"/>
      <c r="U22" s="5"/>
      <c r="V22" s="5"/>
      <c r="W22" s="5"/>
    </row>
    <row r="23" spans="1:23" ht="15.75" thickBot="1" x14ac:dyDescent="0.3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x14ac:dyDescent="0.25">
      <c r="A24" s="5"/>
      <c r="B24" s="5"/>
      <c r="C24" s="5"/>
      <c r="D24" s="5"/>
      <c r="E24" s="5"/>
      <c r="F24" s="64" t="s">
        <v>26</v>
      </c>
      <c r="G24" s="64"/>
      <c r="H24" s="65"/>
      <c r="I24" s="66" t="s">
        <v>27</v>
      </c>
      <c r="J24" s="67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x14ac:dyDescent="0.25">
      <c r="A25" s="5"/>
      <c r="B25" s="5"/>
      <c r="C25" s="5"/>
      <c r="D25" s="5"/>
      <c r="E25" s="5"/>
      <c r="F25" s="64"/>
      <c r="G25" s="64"/>
      <c r="H25" s="65"/>
      <c r="I25" s="68" t="s">
        <v>28</v>
      </c>
      <c r="J25" s="67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x14ac:dyDescent="0.25">
      <c r="A26" s="5"/>
      <c r="B26" s="5"/>
      <c r="C26" s="5"/>
      <c r="D26" s="5"/>
      <c r="E26" s="5"/>
      <c r="F26" s="64"/>
      <c r="G26" s="64"/>
      <c r="H26" s="65"/>
      <c r="I26" s="68" t="s">
        <v>29</v>
      </c>
      <c r="J26" s="67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219" customHeight="1" thickBot="1" x14ac:dyDescent="0.3">
      <c r="A27" s="5"/>
      <c r="B27" s="5"/>
      <c r="C27" s="5"/>
      <c r="D27" s="5"/>
      <c r="E27" s="5"/>
      <c r="F27" s="64"/>
      <c r="G27" s="64"/>
      <c r="H27" s="65"/>
      <c r="I27" s="69" t="s">
        <v>30</v>
      </c>
      <c r="J27" s="70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x14ac:dyDescent="0.25">
      <c r="A28" s="5"/>
      <c r="B28" s="5"/>
      <c r="C28" s="5"/>
      <c r="D28" s="5"/>
      <c r="E28" s="5"/>
      <c r="F28" s="67"/>
      <c r="G28" s="5"/>
      <c r="H28" s="5"/>
      <c r="I28" s="5"/>
      <c r="J28" s="5"/>
      <c r="K28" s="67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x14ac:dyDescent="0.25">
      <c r="A29" s="5"/>
      <c r="B29" s="5"/>
      <c r="C29" s="5"/>
      <c r="D29" s="5"/>
      <c r="E29" s="5"/>
      <c r="F29" s="67"/>
      <c r="G29" s="5"/>
      <c r="H29" s="5"/>
      <c r="I29" s="5"/>
      <c r="J29" s="5"/>
      <c r="K29" s="67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15" customHeight="1" x14ac:dyDescent="0.25">
      <c r="A31" s="5"/>
      <c r="B31" s="5"/>
      <c r="C31" s="5"/>
      <c r="D31" s="5"/>
      <c r="E31" s="71"/>
      <c r="F31" s="72"/>
      <c r="G31" s="72"/>
      <c r="H31" s="72"/>
      <c r="I31" s="72"/>
      <c r="J31" s="72"/>
      <c r="K31" s="72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x14ac:dyDescent="0.25">
      <c r="A32" s="5"/>
      <c r="B32" s="5"/>
      <c r="C32" s="5"/>
      <c r="D32" s="5"/>
      <c r="E32" s="71"/>
      <c r="F32" s="72"/>
      <c r="G32" s="72"/>
      <c r="H32" s="72"/>
      <c r="I32" s="72"/>
      <c r="J32" s="72"/>
      <c r="K32" s="72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x14ac:dyDescent="0.25">
      <c r="A33" s="5"/>
      <c r="B33" s="5"/>
      <c r="C33" s="5"/>
      <c r="D33" s="5"/>
      <c r="E33" s="71"/>
      <c r="F33" s="72"/>
      <c r="G33" s="72"/>
      <c r="H33" s="72"/>
      <c r="I33" s="72"/>
      <c r="J33" s="72"/>
      <c r="K33" s="72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x14ac:dyDescent="0.25">
      <c r="A34" s="5"/>
      <c r="B34" s="5"/>
      <c r="C34" s="5"/>
      <c r="D34" s="5"/>
      <c r="E34" s="5"/>
      <c r="F34" s="72"/>
      <c r="G34" s="72"/>
      <c r="H34" s="72"/>
      <c r="I34" s="72"/>
      <c r="J34" s="72"/>
      <c r="K34" s="72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5.75" thickBot="1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30.75" customHeight="1" thickBot="1" x14ac:dyDescent="0.3">
      <c r="A39" s="73" t="s">
        <v>31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5"/>
      <c r="T39" s="5"/>
      <c r="U39" s="5"/>
      <c r="V39" s="5"/>
      <c r="W39" s="5"/>
    </row>
    <row r="40" spans="1:23" ht="26.25" customHeight="1" thickBot="1" x14ac:dyDescent="0.4">
      <c r="A40" s="75" t="s">
        <v>32</v>
      </c>
      <c r="B40" s="76"/>
      <c r="C40" s="76"/>
      <c r="D40" s="77">
        <v>620</v>
      </c>
      <c r="E40" s="78" t="s">
        <v>33</v>
      </c>
      <c r="F40" s="79"/>
      <c r="G40" s="79"/>
      <c r="H40" s="80"/>
      <c r="I40" s="80"/>
      <c r="J40" s="80"/>
      <c r="K40" s="80"/>
      <c r="L40" s="80"/>
      <c r="M40" s="81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6.25" thickBot="1" x14ac:dyDescent="0.4">
      <c r="A41" s="82" t="s">
        <v>34</v>
      </c>
      <c r="B41" s="83"/>
      <c r="C41" s="83"/>
      <c r="D41" s="84">
        <v>16.5</v>
      </c>
      <c r="E41" s="85"/>
      <c r="G41" s="86"/>
      <c r="H41" s="87"/>
      <c r="I41" s="88"/>
      <c r="J41" s="88"/>
      <c r="K41" s="5"/>
      <c r="L41" s="5"/>
      <c r="M41" s="81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30" customHeight="1" thickBot="1" x14ac:dyDescent="0.3">
      <c r="A42" s="89"/>
      <c r="B42" s="90">
        <v>160</v>
      </c>
      <c r="C42" s="91"/>
      <c r="D42" s="91"/>
      <c r="E42" s="5"/>
      <c r="F42" s="5"/>
      <c r="G42" s="5"/>
      <c r="H42" s="5"/>
      <c r="I42" s="5"/>
      <c r="J42" s="5"/>
      <c r="K42" s="5"/>
      <c r="L42" s="92"/>
      <c r="M42" s="81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16.5" customHeight="1" x14ac:dyDescent="0.25">
      <c r="A43" s="93"/>
      <c r="B43" s="94"/>
      <c r="C43" s="95"/>
      <c r="D43" s="95"/>
      <c r="E43" s="5"/>
      <c r="F43" s="96"/>
      <c r="G43" s="97"/>
      <c r="H43" s="97"/>
      <c r="I43" s="88"/>
      <c r="J43" s="88"/>
      <c r="K43" s="5"/>
      <c r="L43" s="98"/>
      <c r="M43" s="81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7" customHeight="1" x14ac:dyDescent="0.25">
      <c r="A44" s="99"/>
      <c r="B44" s="94"/>
      <c r="C44" s="5"/>
      <c r="D44" s="91"/>
      <c r="E44" s="5"/>
      <c r="F44" s="100"/>
      <c r="G44" s="97"/>
      <c r="H44" s="97"/>
      <c r="I44" s="88"/>
      <c r="J44" s="88"/>
      <c r="K44" s="5"/>
      <c r="L44" s="81"/>
      <c r="M44" s="81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x14ac:dyDescent="0.25">
      <c r="A45" s="89"/>
      <c r="B45" s="94"/>
      <c r="C45" s="5"/>
      <c r="D45" s="91"/>
      <c r="E45" s="5"/>
      <c r="F45" s="100"/>
      <c r="G45" s="97"/>
      <c r="H45" s="97"/>
      <c r="I45" s="88"/>
      <c r="J45" s="88"/>
      <c r="K45" s="5"/>
      <c r="L45" s="81"/>
      <c r="M45" s="81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x14ac:dyDescent="0.25">
      <c r="A46" s="89"/>
      <c r="B46" s="91"/>
      <c r="C46" s="5"/>
      <c r="D46" s="91"/>
      <c r="E46" s="5"/>
      <c r="F46" s="100"/>
      <c r="G46" s="101"/>
      <c r="H46" s="101"/>
      <c r="I46" s="88"/>
      <c r="J46" s="88"/>
      <c r="K46" s="5"/>
      <c r="L46" s="81"/>
      <c r="M46" s="81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x14ac:dyDescent="0.25">
      <c r="A47" s="89"/>
      <c r="B47" s="91"/>
      <c r="C47" s="5"/>
      <c r="D47" s="91"/>
      <c r="E47" s="5"/>
      <c r="F47" s="102"/>
      <c r="G47" s="103"/>
      <c r="H47" s="101"/>
      <c r="I47" s="88"/>
      <c r="J47" s="88"/>
      <c r="K47" s="5"/>
      <c r="L47" s="81"/>
      <c r="M47" s="104"/>
      <c r="N47" s="105"/>
      <c r="O47" s="5"/>
      <c r="P47" s="5"/>
      <c r="Q47" s="5"/>
      <c r="R47" s="5"/>
      <c r="S47" s="5"/>
      <c r="T47" s="5"/>
      <c r="U47" s="5"/>
      <c r="V47" s="5"/>
      <c r="W47" s="5"/>
    </row>
    <row r="48" spans="1:23" ht="26.25" customHeight="1" x14ac:dyDescent="0.25">
      <c r="A48" s="106"/>
      <c r="B48" s="107"/>
      <c r="C48" s="108"/>
      <c r="D48" s="108"/>
      <c r="E48" s="5"/>
      <c r="F48" s="109"/>
      <c r="G48" s="101"/>
      <c r="H48" s="101"/>
      <c r="I48" s="88"/>
      <c r="J48" s="88"/>
      <c r="K48" s="5"/>
      <c r="L48" s="81"/>
      <c r="M48" s="104"/>
      <c r="N48" s="105"/>
      <c r="O48" s="5"/>
      <c r="P48" s="110"/>
      <c r="Q48" s="111"/>
      <c r="R48" s="112"/>
      <c r="S48" s="5"/>
      <c r="T48" s="5"/>
      <c r="U48" s="5"/>
      <c r="V48" s="5"/>
      <c r="W48" s="5"/>
    </row>
    <row r="49" spans="1:23" x14ac:dyDescent="0.25">
      <c r="A49" s="99"/>
      <c r="B49" s="113"/>
      <c r="C49" s="113"/>
      <c r="D49" s="113"/>
      <c r="E49" s="101"/>
      <c r="F49" s="101"/>
      <c r="G49" s="101"/>
      <c r="H49" s="101"/>
      <c r="I49" s="114">
        <f>IF(D40&lt;700,105+3*VALUE(MID(TEXT(D40,0),2,1)),IF(D40&lt;800,135+3*VALUE(MID(TEXT(D40,0),2,1)),IF(D40&lt;900,165+3*VALUE(MID(TEXT(D40,0),2,1)),IF(D40&lt;1000,200+3*VALUE(MID(TEXT(D40,0),2,1)),"!!!"))))</f>
        <v>111</v>
      </c>
      <c r="J49" s="115"/>
      <c r="K49" s="5"/>
      <c r="L49" s="81"/>
      <c r="M49" s="104"/>
      <c r="N49" s="105"/>
      <c r="O49" s="5"/>
      <c r="P49" s="110"/>
      <c r="Q49" s="111"/>
      <c r="R49" s="111"/>
      <c r="S49" s="116"/>
      <c r="T49" s="116"/>
      <c r="U49" s="116"/>
      <c r="V49" s="116"/>
      <c r="W49" s="5"/>
    </row>
    <row r="50" spans="1:23" x14ac:dyDescent="0.25">
      <c r="A50" s="117"/>
      <c r="B50" s="113"/>
      <c r="C50" s="113"/>
      <c r="D50" s="113"/>
      <c r="E50" s="101"/>
      <c r="F50" s="101"/>
      <c r="G50" s="101"/>
      <c r="H50" s="101"/>
      <c r="I50" s="118"/>
      <c r="J50" s="119"/>
      <c r="K50" s="5"/>
      <c r="L50" s="81"/>
      <c r="M50" s="104"/>
      <c r="N50" s="105"/>
      <c r="O50" s="5"/>
      <c r="P50" s="110"/>
      <c r="Q50" s="111"/>
      <c r="R50" s="111"/>
      <c r="S50" s="116"/>
      <c r="T50" s="116"/>
      <c r="U50" s="116"/>
      <c r="V50" s="116"/>
      <c r="W50" s="5"/>
    </row>
    <row r="51" spans="1:23" x14ac:dyDescent="0.25">
      <c r="A51" s="99"/>
      <c r="B51" s="113"/>
      <c r="C51" s="113"/>
      <c r="D51" s="113"/>
      <c r="E51" s="101"/>
      <c r="F51" s="101"/>
      <c r="G51" s="101"/>
      <c r="H51" s="101"/>
      <c r="I51" s="118"/>
      <c r="J51" s="119"/>
      <c r="K51" s="5"/>
      <c r="L51" s="81"/>
      <c r="M51" s="81"/>
      <c r="N51" s="105"/>
      <c r="O51" s="5"/>
      <c r="P51" s="110"/>
      <c r="Q51" s="111"/>
      <c r="R51" s="111"/>
      <c r="S51" s="116"/>
      <c r="T51" s="116"/>
      <c r="U51" s="116"/>
      <c r="V51" s="116"/>
      <c r="W51" s="5"/>
    </row>
    <row r="52" spans="1:23" x14ac:dyDescent="0.25">
      <c r="A52" s="99"/>
      <c r="B52" s="120"/>
      <c r="C52" s="113"/>
      <c r="D52" s="113"/>
      <c r="E52" s="101"/>
      <c r="F52" s="101"/>
      <c r="G52" s="101"/>
      <c r="H52" s="101"/>
      <c r="I52" s="118"/>
      <c r="J52" s="119"/>
      <c r="K52" s="5"/>
      <c r="L52" s="81"/>
      <c r="M52" s="81"/>
      <c r="N52" s="105"/>
      <c r="O52" s="5"/>
      <c r="P52" s="110"/>
      <c r="Q52" s="111"/>
      <c r="R52" s="111"/>
      <c r="S52" s="116"/>
      <c r="T52" s="116"/>
      <c r="U52" s="116"/>
      <c r="V52" s="116"/>
      <c r="W52" s="5"/>
    </row>
    <row r="53" spans="1:23" ht="22.5" customHeight="1" x14ac:dyDescent="0.25">
      <c r="A53" s="99"/>
      <c r="B53" s="120"/>
      <c r="C53" s="113"/>
      <c r="D53" s="113"/>
      <c r="E53" s="101"/>
      <c r="F53" s="101"/>
      <c r="G53" s="101"/>
      <c r="H53" s="101"/>
      <c r="I53" s="88"/>
      <c r="J53" s="88"/>
      <c r="K53" s="5"/>
      <c r="L53" s="81"/>
      <c r="M53" s="81"/>
      <c r="N53" s="105"/>
      <c r="O53" s="5"/>
      <c r="P53" s="110"/>
      <c r="Q53" s="111"/>
      <c r="R53" s="111"/>
      <c r="S53" s="116"/>
      <c r="T53" s="116"/>
      <c r="U53" s="116"/>
      <c r="V53" s="116"/>
      <c r="W53" s="5"/>
    </row>
    <row r="54" spans="1:23" x14ac:dyDescent="0.25">
      <c r="A54" s="99"/>
      <c r="B54" s="120"/>
      <c r="C54" s="113"/>
      <c r="D54" s="113"/>
      <c r="E54" s="121"/>
      <c r="F54" s="103"/>
      <c r="G54" s="103"/>
      <c r="H54" s="121"/>
      <c r="I54" s="88"/>
      <c r="J54" s="88"/>
      <c r="K54" s="5"/>
      <c r="L54" s="81"/>
      <c r="M54" s="81"/>
      <c r="N54" s="105"/>
      <c r="O54" s="5"/>
      <c r="P54" s="110"/>
      <c r="Q54" s="111"/>
      <c r="R54" s="111"/>
      <c r="S54" s="116"/>
      <c r="T54" s="116"/>
      <c r="U54" s="116"/>
      <c r="V54" s="116"/>
      <c r="W54" s="5"/>
    </row>
    <row r="55" spans="1:23" ht="21" customHeight="1" x14ac:dyDescent="0.25">
      <c r="A55" s="122"/>
      <c r="B55" s="123"/>
      <c r="C55" s="108"/>
      <c r="D55" s="108"/>
      <c r="E55" s="121"/>
      <c r="F55" s="121"/>
      <c r="G55" s="121"/>
      <c r="H55" s="121"/>
      <c r="I55" s="88"/>
      <c r="J55" s="88"/>
      <c r="K55" s="5"/>
      <c r="L55" s="81"/>
      <c r="M55" s="81"/>
      <c r="N55" s="105"/>
      <c r="O55" s="5"/>
      <c r="P55" s="110"/>
      <c r="Q55" s="111"/>
      <c r="R55" s="111"/>
      <c r="S55" s="116"/>
      <c r="T55" s="116"/>
      <c r="U55" s="116"/>
      <c r="V55" s="116"/>
      <c r="W55" s="5"/>
    </row>
    <row r="56" spans="1:23" x14ac:dyDescent="0.25">
      <c r="A56" s="99"/>
      <c r="B56" s="113"/>
      <c r="C56" s="113"/>
      <c r="D56" s="113"/>
      <c r="E56" s="121"/>
      <c r="F56" s="121"/>
      <c r="G56" s="121"/>
      <c r="H56" s="121"/>
      <c r="I56" s="88"/>
      <c r="J56" s="88"/>
      <c r="K56" s="5"/>
      <c r="L56" s="81"/>
      <c r="M56" s="81"/>
      <c r="N56" s="105"/>
      <c r="O56" s="5"/>
      <c r="P56" s="110"/>
      <c r="Q56" s="111"/>
      <c r="R56" s="111"/>
      <c r="S56" s="116"/>
      <c r="T56" s="116"/>
      <c r="U56" s="116"/>
      <c r="V56" s="116"/>
      <c r="W56" s="5"/>
    </row>
    <row r="57" spans="1:23" x14ac:dyDescent="0.25">
      <c r="A57" s="124"/>
      <c r="B57" s="120"/>
      <c r="C57" s="113"/>
      <c r="D57" s="113"/>
      <c r="E57" s="121"/>
      <c r="F57" s="121"/>
      <c r="G57" s="121"/>
      <c r="H57" s="121"/>
      <c r="I57" s="88"/>
      <c r="J57" s="88"/>
      <c r="K57" s="5"/>
      <c r="L57" s="5"/>
      <c r="M57" s="5"/>
      <c r="N57" s="105"/>
      <c r="O57" s="5"/>
      <c r="P57" s="110"/>
      <c r="Q57" s="111"/>
      <c r="R57" s="111"/>
      <c r="S57" s="116"/>
      <c r="T57" s="116"/>
      <c r="U57" s="116"/>
      <c r="V57" s="116"/>
      <c r="W57" s="5"/>
    </row>
    <row r="58" spans="1:23" x14ac:dyDescent="0.25">
      <c r="A58" s="124"/>
      <c r="B58" s="120"/>
      <c r="C58" s="113"/>
      <c r="D58" s="113"/>
      <c r="E58" s="121"/>
      <c r="F58" s="121"/>
      <c r="G58" s="121"/>
      <c r="H58" s="121"/>
      <c r="I58" s="88"/>
      <c r="J58" s="88"/>
      <c r="K58" s="5"/>
      <c r="L58" s="5"/>
      <c r="M58" s="5"/>
      <c r="N58" s="105"/>
      <c r="O58" s="5"/>
      <c r="P58" s="110"/>
      <c r="Q58" s="111"/>
      <c r="R58" s="111"/>
      <c r="S58" s="116"/>
      <c r="T58" s="116"/>
      <c r="U58" s="116"/>
      <c r="V58" s="116"/>
      <c r="W58" s="5"/>
    </row>
    <row r="59" spans="1:23" x14ac:dyDescent="0.25">
      <c r="A59" s="124"/>
      <c r="B59" s="120"/>
      <c r="C59" s="113"/>
      <c r="D59" s="113"/>
      <c r="E59" s="121"/>
      <c r="F59" s="121"/>
      <c r="G59" s="121"/>
      <c r="H59" s="121"/>
      <c r="I59" s="88"/>
      <c r="J59" s="88"/>
      <c r="K59" s="5"/>
      <c r="L59" s="5"/>
      <c r="M59" s="5"/>
      <c r="N59" s="105"/>
      <c r="O59" s="5"/>
      <c r="P59" s="110"/>
      <c r="Q59" s="111"/>
      <c r="R59" s="111"/>
      <c r="S59" s="116"/>
      <c r="T59" s="116"/>
      <c r="U59" s="116"/>
      <c r="V59" s="116"/>
      <c r="W59" s="5"/>
    </row>
    <row r="60" spans="1:23" x14ac:dyDescent="0.25">
      <c r="A60" s="124"/>
      <c r="B60" s="120"/>
      <c r="C60" s="113"/>
      <c r="D60" s="113"/>
      <c r="E60" s="121"/>
      <c r="F60" s="121"/>
      <c r="G60" s="121"/>
      <c r="H60" s="121"/>
      <c r="I60" s="88"/>
      <c r="J60" s="88"/>
      <c r="K60" s="5"/>
      <c r="M60" s="5"/>
      <c r="N60" s="105"/>
      <c r="O60" s="5"/>
      <c r="P60" s="110"/>
      <c r="Q60" s="111"/>
      <c r="R60" s="111"/>
      <c r="S60" s="116"/>
      <c r="T60" s="116"/>
      <c r="U60" s="116"/>
      <c r="V60" s="116"/>
      <c r="W60" s="5"/>
    </row>
    <row r="61" spans="1:23" x14ac:dyDescent="0.25">
      <c r="A61" s="124"/>
      <c r="B61" s="120"/>
      <c r="C61" s="113"/>
      <c r="D61" s="113"/>
      <c r="E61" s="121"/>
      <c r="F61" s="121"/>
      <c r="G61" s="121"/>
      <c r="H61" s="121"/>
      <c r="I61" s="88"/>
      <c r="J61" s="88"/>
      <c r="K61" s="5"/>
      <c r="L61" s="5"/>
      <c r="M61" s="5"/>
      <c r="N61" s="105"/>
      <c r="O61" s="5"/>
      <c r="P61" s="110"/>
      <c r="Q61" s="111"/>
      <c r="R61" s="111"/>
      <c r="S61" s="116"/>
      <c r="T61" s="116"/>
      <c r="U61" s="116"/>
      <c r="V61" s="116"/>
      <c r="W61" s="5"/>
    </row>
    <row r="62" spans="1:23" x14ac:dyDescent="0.25">
      <c r="A62" s="124"/>
      <c r="B62" s="120"/>
      <c r="C62" s="113"/>
      <c r="D62" s="113"/>
      <c r="E62" s="121"/>
      <c r="F62" s="121"/>
      <c r="G62" s="121"/>
      <c r="H62" s="121"/>
      <c r="I62" s="88"/>
      <c r="J62" s="88"/>
      <c r="K62" s="5"/>
      <c r="L62" s="5"/>
      <c r="M62" s="5"/>
      <c r="N62" s="105"/>
      <c r="O62" s="5"/>
      <c r="P62" s="110"/>
      <c r="Q62" s="111"/>
      <c r="R62" s="111"/>
      <c r="S62" s="116"/>
      <c r="T62" s="116"/>
      <c r="U62" s="116"/>
      <c r="V62" s="116"/>
      <c r="W62" s="5"/>
    </row>
    <row r="63" spans="1:23" x14ac:dyDescent="0.25">
      <c r="A63" s="124"/>
      <c r="B63" s="120"/>
      <c r="C63" s="113"/>
      <c r="D63" s="113"/>
      <c r="E63" s="101"/>
      <c r="F63" s="101"/>
      <c r="G63" s="101"/>
      <c r="H63" s="101"/>
      <c r="I63" s="88"/>
      <c r="J63" s="88"/>
      <c r="K63" s="5"/>
      <c r="L63" s="5"/>
      <c r="M63" s="5"/>
      <c r="N63" s="105"/>
      <c r="O63" s="5"/>
      <c r="P63" s="110"/>
      <c r="Q63" s="111"/>
      <c r="R63" s="111"/>
      <c r="S63" s="116"/>
      <c r="T63" s="116"/>
      <c r="U63" s="116"/>
      <c r="V63" s="116"/>
      <c r="W63" s="5"/>
    </row>
    <row r="64" spans="1:23" x14ac:dyDescent="0.25">
      <c r="A64" s="124"/>
      <c r="B64" s="120"/>
      <c r="C64" s="113"/>
      <c r="D64" s="113"/>
      <c r="E64" s="101"/>
      <c r="F64" s="103"/>
      <c r="G64" s="103"/>
      <c r="H64" s="101"/>
      <c r="I64" s="88"/>
      <c r="J64" s="88"/>
      <c r="K64" s="5"/>
      <c r="M64" s="5"/>
      <c r="N64" s="105"/>
      <c r="O64" s="5"/>
      <c r="P64" s="110"/>
      <c r="Q64" s="111"/>
      <c r="R64" s="111"/>
      <c r="S64" s="116"/>
      <c r="T64" s="116"/>
      <c r="U64" s="116"/>
      <c r="V64" s="116"/>
      <c r="W64" s="5"/>
    </row>
    <row r="65" spans="1:23" x14ac:dyDescent="0.25">
      <c r="A65" s="124"/>
      <c r="B65" s="113"/>
      <c r="C65" s="120"/>
      <c r="D65" s="120"/>
      <c r="E65" s="101"/>
      <c r="F65" s="101"/>
      <c r="G65" s="101"/>
      <c r="H65" s="101"/>
      <c r="I65" s="88"/>
      <c r="J65" s="88"/>
      <c r="K65" s="5"/>
      <c r="M65" s="5"/>
      <c r="N65" s="105"/>
      <c r="O65" s="5"/>
      <c r="P65" s="110"/>
      <c r="Q65" s="111"/>
      <c r="R65" s="111"/>
      <c r="S65" s="116"/>
      <c r="T65" s="116"/>
      <c r="U65" s="116"/>
      <c r="V65" s="116"/>
      <c r="W65" s="5"/>
    </row>
    <row r="66" spans="1:23" x14ac:dyDescent="0.25">
      <c r="A66" s="124"/>
      <c r="B66" s="113"/>
      <c r="C66" s="120"/>
      <c r="D66" s="120"/>
      <c r="E66" s="101"/>
      <c r="F66" s="101"/>
      <c r="G66" s="101"/>
      <c r="H66" s="101"/>
      <c r="I66" s="88"/>
      <c r="J66" s="88"/>
      <c r="K66" s="5"/>
      <c r="M66" s="5"/>
      <c r="N66" s="105"/>
      <c r="O66" s="5"/>
      <c r="P66" s="110"/>
      <c r="Q66" s="111"/>
      <c r="R66" s="125"/>
      <c r="S66" s="116"/>
      <c r="T66" s="116"/>
      <c r="U66" s="116"/>
      <c r="V66" s="116"/>
      <c r="W66" s="5"/>
    </row>
    <row r="67" spans="1:23" x14ac:dyDescent="0.25">
      <c r="A67" s="124"/>
      <c r="B67" s="113"/>
      <c r="C67" s="120"/>
      <c r="D67" s="120"/>
      <c r="E67" s="101"/>
      <c r="F67" s="101"/>
      <c r="G67" s="101"/>
      <c r="H67" s="101"/>
      <c r="I67" s="88"/>
      <c r="J67" s="88"/>
      <c r="K67" s="5"/>
      <c r="M67" s="5"/>
      <c r="N67" s="105"/>
      <c r="O67" s="5"/>
      <c r="P67" s="110"/>
      <c r="Q67" s="111"/>
      <c r="R67" s="125"/>
      <c r="S67" s="116"/>
      <c r="T67" s="116"/>
      <c r="U67" s="116"/>
      <c r="V67" s="116"/>
      <c r="W67" s="5"/>
    </row>
    <row r="68" spans="1:23" x14ac:dyDescent="0.25">
      <c r="A68" s="124"/>
      <c r="B68" s="120"/>
      <c r="C68" s="120"/>
      <c r="D68" s="120"/>
      <c r="E68" s="101"/>
      <c r="F68" s="101"/>
      <c r="G68" s="101"/>
      <c r="H68" s="101"/>
      <c r="I68" s="88"/>
      <c r="J68" s="88"/>
      <c r="K68" s="5"/>
      <c r="M68" s="5"/>
      <c r="N68" s="105"/>
      <c r="O68" s="5"/>
      <c r="P68" s="110"/>
      <c r="Q68" s="111"/>
      <c r="R68" s="125"/>
      <c r="S68" s="116"/>
      <c r="T68" s="116"/>
      <c r="U68" s="116"/>
      <c r="V68" s="116"/>
      <c r="W68" s="5"/>
    </row>
    <row r="69" spans="1:23" x14ac:dyDescent="0.25">
      <c r="A69" s="124"/>
      <c r="B69" s="120"/>
      <c r="C69" s="120"/>
      <c r="D69" s="120"/>
      <c r="E69" s="101"/>
      <c r="F69" s="101"/>
      <c r="G69" s="101"/>
      <c r="H69" s="101"/>
      <c r="I69" s="88"/>
      <c r="J69" s="88"/>
      <c r="K69" s="5"/>
      <c r="M69" s="5"/>
      <c r="N69" s="105"/>
      <c r="O69" s="5"/>
      <c r="P69" s="110"/>
      <c r="Q69" s="5"/>
      <c r="R69" s="125"/>
      <c r="S69" s="116"/>
      <c r="T69" s="116"/>
      <c r="U69" s="116"/>
      <c r="V69" s="116"/>
      <c r="W69" s="5"/>
    </row>
    <row r="70" spans="1:23" x14ac:dyDescent="0.25">
      <c r="A70" s="124"/>
      <c r="B70" s="120"/>
      <c r="C70" s="120"/>
      <c r="D70" s="120"/>
      <c r="E70" s="101"/>
      <c r="F70" s="101"/>
      <c r="G70" s="101"/>
      <c r="H70" s="101"/>
      <c r="I70" s="88"/>
      <c r="J70" s="88"/>
      <c r="K70" s="5"/>
      <c r="M70" s="5"/>
      <c r="N70" s="105"/>
      <c r="O70" s="5"/>
      <c r="P70" s="110"/>
      <c r="Q70" s="5"/>
      <c r="R70" s="125"/>
      <c r="S70" s="116"/>
      <c r="T70" s="116"/>
      <c r="U70" s="116"/>
      <c r="V70" s="116"/>
      <c r="W70" s="5"/>
    </row>
    <row r="71" spans="1:23" x14ac:dyDescent="0.25">
      <c r="A71" s="124"/>
      <c r="B71" s="120"/>
      <c r="C71" s="120"/>
      <c r="D71" s="120"/>
      <c r="E71" s="5"/>
      <c r="F71" s="110"/>
      <c r="G71" s="110"/>
      <c r="H71" s="126"/>
      <c r="I71" s="88"/>
      <c r="J71" s="88"/>
      <c r="K71" s="5"/>
      <c r="M71" s="5"/>
      <c r="N71" s="105"/>
      <c r="O71" s="5"/>
      <c r="P71" s="5"/>
      <c r="Q71" s="5"/>
      <c r="R71" s="5"/>
      <c r="S71" s="5"/>
      <c r="T71" s="5"/>
      <c r="U71" s="5"/>
      <c r="V71" s="5"/>
      <c r="W71" s="5"/>
    </row>
    <row r="72" spans="1:23" x14ac:dyDescent="0.25">
      <c r="A72" s="124"/>
      <c r="B72" s="120"/>
      <c r="C72" s="120"/>
      <c r="D72" s="120"/>
      <c r="E72" s="5"/>
      <c r="F72" s="110"/>
      <c r="G72" s="110"/>
      <c r="H72" s="126"/>
      <c r="I72" s="88"/>
      <c r="J72" s="88"/>
      <c r="K72" s="5"/>
      <c r="M72" s="5"/>
      <c r="N72" s="105"/>
      <c r="O72" s="5"/>
      <c r="P72" s="5"/>
      <c r="Q72" s="5"/>
      <c r="R72" s="5"/>
      <c r="S72" s="5"/>
      <c r="T72" s="5"/>
      <c r="U72" s="5"/>
      <c r="V72" s="5"/>
      <c r="W72" s="5"/>
    </row>
    <row r="73" spans="1:23" x14ac:dyDescent="0.25">
      <c r="A73" s="5"/>
      <c r="B73" s="5"/>
      <c r="C73" s="5"/>
      <c r="D73" s="5"/>
      <c r="E73" s="5"/>
      <c r="F73" s="110"/>
      <c r="G73" s="110"/>
      <c r="H73" s="126"/>
      <c r="I73" s="88"/>
      <c r="J73" s="88"/>
      <c r="K73" s="5"/>
      <c r="M73" s="5"/>
      <c r="N73" s="105"/>
      <c r="O73" s="5"/>
      <c r="P73" s="5"/>
      <c r="Q73" s="5"/>
      <c r="R73" s="5"/>
      <c r="S73" s="5"/>
      <c r="T73" s="5"/>
      <c r="U73" s="5"/>
      <c r="V73" s="5"/>
      <c r="W73" s="5"/>
    </row>
    <row r="74" spans="1:23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105"/>
      <c r="O74" s="5"/>
      <c r="P74" s="5"/>
      <c r="Q74" s="5"/>
      <c r="R74" s="5"/>
      <c r="S74" s="5"/>
      <c r="T74" s="5"/>
      <c r="U74" s="5"/>
      <c r="V74" s="5"/>
      <c r="W74" s="5"/>
    </row>
    <row r="75" spans="1:23" x14ac:dyDescent="0.25">
      <c r="A75" s="5"/>
      <c r="B75" s="5"/>
      <c r="D75" s="5"/>
      <c r="E75" s="5"/>
      <c r="F75" s="5"/>
      <c r="G75" s="5"/>
      <c r="H75" s="5"/>
      <c r="I75" s="127">
        <f>IF(D40&lt;700,165,IF(D40&lt;800,195,IF(D40&lt;900,225,255)))</f>
        <v>165</v>
      </c>
      <c r="J75" s="128"/>
      <c r="K75" s="5"/>
      <c r="L75" s="5"/>
      <c r="M75" s="5"/>
      <c r="N75" s="105"/>
      <c r="O75" s="5"/>
      <c r="P75" s="5"/>
      <c r="Q75" s="5"/>
      <c r="R75" s="5"/>
      <c r="S75" s="5"/>
      <c r="T75" s="5"/>
      <c r="U75" s="5"/>
      <c r="V75" s="5"/>
      <c r="W75" s="5"/>
    </row>
    <row r="76" spans="1:23" ht="18.75" x14ac:dyDescent="0.25">
      <c r="A76" s="5"/>
      <c r="B76" s="5"/>
      <c r="C76" s="129">
        <f>D41+12.5</f>
        <v>29</v>
      </c>
      <c r="D76" s="5"/>
      <c r="E76" s="5"/>
      <c r="F76" s="5"/>
      <c r="G76" s="5"/>
      <c r="H76" s="5"/>
      <c r="I76" s="127"/>
      <c r="J76" s="128"/>
      <c r="K76" s="5"/>
      <c r="L76" s="5"/>
      <c r="M76" s="5"/>
      <c r="N76" s="105"/>
      <c r="O76" s="5"/>
      <c r="P76" s="5"/>
      <c r="Q76" s="5"/>
      <c r="R76" s="5"/>
      <c r="S76" s="5"/>
      <c r="T76" s="5"/>
      <c r="U76" s="5"/>
      <c r="V76" s="5"/>
      <c r="W76" s="5"/>
    </row>
    <row r="77" spans="1:23" ht="18" x14ac:dyDescent="0.25">
      <c r="A77" s="5"/>
      <c r="B77" s="5"/>
      <c r="C77" s="5"/>
      <c r="D77" s="5"/>
      <c r="E77" s="5"/>
      <c r="F77" s="5"/>
      <c r="G77" s="5"/>
      <c r="H77" s="5"/>
      <c r="I77" s="130"/>
      <c r="J77" s="131"/>
      <c r="K77" s="5"/>
      <c r="L77" s="5"/>
      <c r="M77" s="5"/>
      <c r="N77" s="105"/>
      <c r="O77" s="5"/>
      <c r="P77" s="5"/>
      <c r="Q77" s="5"/>
      <c r="R77" s="5"/>
      <c r="S77" s="5"/>
      <c r="T77" s="5"/>
      <c r="U77" s="5"/>
      <c r="V77" s="5"/>
      <c r="W77" s="5"/>
    </row>
    <row r="78" spans="1:23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105"/>
      <c r="O78" s="5"/>
      <c r="P78" s="5"/>
      <c r="Q78" s="5"/>
      <c r="R78" s="5"/>
      <c r="S78" s="5"/>
      <c r="T78" s="5"/>
      <c r="U78" s="5"/>
      <c r="V78" s="5"/>
      <c r="W78" s="5"/>
    </row>
  </sheetData>
  <mergeCells count="23">
    <mergeCell ref="A48:B48"/>
    <mergeCell ref="I49:I52"/>
    <mergeCell ref="A55:B55"/>
    <mergeCell ref="I75:I77"/>
    <mergeCell ref="F31:K34"/>
    <mergeCell ref="A39:R39"/>
    <mergeCell ref="A40:C40"/>
    <mergeCell ref="E40:G40"/>
    <mergeCell ref="A41:C41"/>
    <mergeCell ref="B42:B45"/>
    <mergeCell ref="F43:F46"/>
    <mergeCell ref="A18:C18"/>
    <mergeCell ref="A19:D19"/>
    <mergeCell ref="A20:D20"/>
    <mergeCell ref="A21:D21"/>
    <mergeCell ref="A22:D22"/>
    <mergeCell ref="F24:G27"/>
    <mergeCell ref="A1:K4"/>
    <mergeCell ref="L1:Q4"/>
    <mergeCell ref="A5:E7"/>
    <mergeCell ref="A14:F15"/>
    <mergeCell ref="A16:C16"/>
    <mergeCell ref="A17:C17"/>
  </mergeCells>
  <hyperlinks>
    <hyperlink ref="A5:E7" r:id="rId1" display="заказать" xr:uid="{F0D96558-F192-4483-863F-B92E3655F6E0}"/>
  </hyperlinks>
  <pageMargins left="0.7" right="0.7" top="0.75" bottom="0.75" header="0.3" footer="0.3"/>
  <drawing r:id="rId2"/>
  <legacyDrawing r:id="rId3"/>
  <oleObjects>
    <mc:AlternateContent xmlns:mc="http://schemas.openxmlformats.org/markup-compatibility/2006">
      <mc:Choice Requires="x14">
        <oleObject progId="CorelDraw.Graphic.18" shapeId="1025" r:id="rId4">
          <objectPr defaultSize="0" autoPict="0" r:id="rId5">
            <anchor moveWithCells="1">
              <from>
                <xdr:col>1</xdr:col>
                <xdr:colOff>2952750</xdr:colOff>
                <xdr:row>22</xdr:row>
                <xdr:rowOff>104775</xdr:rowOff>
              </from>
              <to>
                <xdr:col>5</xdr:col>
                <xdr:colOff>66675</xdr:colOff>
                <xdr:row>37</xdr:row>
                <xdr:rowOff>142875</xdr:rowOff>
              </to>
            </anchor>
          </objectPr>
        </oleObject>
      </mc:Choice>
      <mc:Fallback>
        <oleObject progId="CorelDraw.Graphic.18" shapeId="1025" r:id="rId4"/>
      </mc:Fallback>
    </mc:AlternateContent>
    <mc:AlternateContent xmlns:mc="http://schemas.openxmlformats.org/markup-compatibility/2006">
      <mc:Choice Requires="x14">
        <oleObject progId="CorelDraw.Graphic.18" shapeId="1026" r:id="rId6">
          <objectPr defaultSize="0" autoPict="0" r:id="rId7">
            <anchor moveWithCells="1">
              <from>
                <xdr:col>4</xdr:col>
                <xdr:colOff>209550</xdr:colOff>
                <xdr:row>44</xdr:row>
                <xdr:rowOff>38100</xdr:rowOff>
              </from>
              <to>
                <xdr:col>8</xdr:col>
                <xdr:colOff>895350</xdr:colOff>
                <xdr:row>56</xdr:row>
                <xdr:rowOff>85725</xdr:rowOff>
              </to>
            </anchor>
          </objectPr>
        </oleObject>
      </mc:Choice>
      <mc:Fallback>
        <oleObject progId="CorelDraw.Graphic.18" shapeId="1026" r:id="rId6"/>
      </mc:Fallback>
    </mc:AlternateContent>
    <mc:AlternateContent xmlns:mc="http://schemas.openxmlformats.org/markup-compatibility/2006">
      <mc:Choice Requires="x14">
        <oleObject progId="CorelDraw.Graphic.18" shapeId="1027" r:id="rId8">
          <objectPr defaultSize="0" autoPict="0" r:id="rId9">
            <anchor moveWithCells="1">
              <from>
                <xdr:col>1</xdr:col>
                <xdr:colOff>2962275</xdr:colOff>
                <xdr:row>60</xdr:row>
                <xdr:rowOff>95250</xdr:rowOff>
              </from>
              <to>
                <xdr:col>8</xdr:col>
                <xdr:colOff>542925</xdr:colOff>
                <xdr:row>77</xdr:row>
                <xdr:rowOff>28575</xdr:rowOff>
              </to>
            </anchor>
          </objectPr>
        </oleObject>
      </mc:Choice>
      <mc:Fallback>
        <oleObject progId="CorelDraw.Graphic.18" shapeId="1027" r:id="rId8"/>
      </mc:Fallback>
    </mc:AlternateContent>
    <mc:AlternateContent xmlns:mc="http://schemas.openxmlformats.org/markup-compatibility/2006">
      <mc:Choice Requires="x14">
        <oleObject progId="CorelDraw.Graphic.18" shapeId="1028" r:id="rId10">
          <objectPr defaultSize="0" autoPict="0" r:id="rId11">
            <anchor moveWithCells="1">
              <from>
                <xdr:col>0</xdr:col>
                <xdr:colOff>361950</xdr:colOff>
                <xdr:row>22</xdr:row>
                <xdr:rowOff>161925</xdr:rowOff>
              </from>
              <to>
                <xdr:col>0</xdr:col>
                <xdr:colOff>2781300</xdr:colOff>
                <xdr:row>37</xdr:row>
                <xdr:rowOff>38100</xdr:rowOff>
              </to>
            </anchor>
          </objectPr>
        </oleObject>
      </mc:Choice>
      <mc:Fallback>
        <oleObject progId="CorelDraw.Graphic.18" shapeId="1028" r:id="rId10"/>
      </mc:Fallback>
    </mc:AlternateContent>
    <mc:AlternateContent xmlns:mc="http://schemas.openxmlformats.org/markup-compatibility/2006">
      <mc:Choice Requires="x14">
        <oleObject progId="CorelDraw.Graphic.18" shapeId="1029" r:id="rId12">
          <objectPr defaultSize="0" autoPict="0" r:id="rId13">
            <anchor moveWithCells="1">
              <from>
                <xdr:col>0</xdr:col>
                <xdr:colOff>457200</xdr:colOff>
                <xdr:row>41</xdr:row>
                <xdr:rowOff>76200</xdr:rowOff>
              </from>
              <to>
                <xdr:col>3</xdr:col>
                <xdr:colOff>161925</xdr:colOff>
                <xdr:row>64</xdr:row>
                <xdr:rowOff>0</xdr:rowOff>
              </to>
            </anchor>
          </objectPr>
        </oleObject>
      </mc:Choice>
      <mc:Fallback>
        <oleObject progId="CorelDraw.Graphic.18" shapeId="1029" r:id="rId1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Илья Хомюк</dc:creator>
  <cp:lastModifiedBy>Илья Хомюк</cp:lastModifiedBy>
  <dcterms:created xsi:type="dcterms:W3CDTF">2021-03-29T08:25:30Z</dcterms:created>
  <dcterms:modified xsi:type="dcterms:W3CDTF">2021-03-29T08:39:36Z</dcterms:modified>
</cp:coreProperties>
</file>